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G Envelopes" sheetId="1" r:id="rId4"/>
    <sheet name="Loading Graph" sheetId="2" r:id="rId5"/>
  </sheets>
</workbook>
</file>

<file path=xl/sharedStrings.xml><?xml version="1.0" encoding="utf-8"?>
<sst xmlns="http://schemas.openxmlformats.org/spreadsheetml/2006/main" uniqueCount="35">
  <si/>
  <si>
    <t>Basic Information</t>
  </si>
  <si>
    <t xml:space="preserve">Aircraft Ident:  </t>
  </si>
  <si>
    <t>N2942J</t>
  </si>
  <si>
    <t xml:space="preserve">Aircraft Type: </t>
  </si>
  <si>
    <t>C-150</t>
  </si>
  <si>
    <t>Departure Date:</t>
  </si>
  <si>
    <t>Departure Time:</t>
  </si>
  <si>
    <t>Weight and Balance at Departure</t>
  </si>
  <si>
    <t>Weight and Balance at Arrival</t>
  </si>
  <si>
    <t>C-150M Weight and Balance Envelope</t>
  </si>
  <si>
    <t>Loads</t>
  </si>
  <si>
    <t>Weight</t>
  </si>
  <si>
    <t>Arm</t>
  </si>
  <si>
    <t>Moment</t>
  </si>
  <si>
    <t>Moment Env</t>
  </si>
  <si>
    <t>CG Envelope</t>
  </si>
  <si>
    <t>(Pounds)</t>
  </si>
  <si>
    <t>(Inches)</t>
  </si>
  <si>
    <t>/1000</t>
  </si>
  <si>
    <t>CG Locn</t>
  </si>
  <si>
    <t xml:space="preserve">Empty Aircraft:  </t>
  </si>
  <si>
    <t xml:space="preserve">Front Passengers:  </t>
  </si>
  <si>
    <t xml:space="preserve">Baggage (Area 1):  </t>
  </si>
  <si>
    <t xml:space="preserve">Baggage (Area 2):  </t>
  </si>
  <si>
    <t xml:space="preserve">Fuel (Gal):  </t>
  </si>
  <si>
    <t xml:space="preserve">Grnd Ops All:  </t>
  </si>
  <si>
    <t xml:space="preserve">Totals:  </t>
  </si>
  <si>
    <t xml:space="preserve">CG = Total Moment / Total Weight:  </t>
  </si>
  <si/>
  <si>
    <t>Item</t>
  </si>
  <si>
    <t>Pass</t>
  </si>
  <si>
    <t>Fuel</t>
  </si>
  <si>
    <t>Bag1</t>
  </si>
  <si>
    <t>Bag2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</si>
</sst>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0.00&quot;  &quot;"/>
    <numFmt numFmtId="60" formatCode="#,##0&quot;  &quot;"/>
    <numFmt numFmtId="61" formatCode="0.0"/>
    <numFmt numFmtId="62" formatCode="0.0&quot;  &quot;"/>
  </numFmts>
  <fonts count="15">
    <font>
      <sz val="12"/>
      <color indexed="8"/>
      <name val="Verdana"/>
    </font>
    <font>
      <b val="1"/>
      <sz val="10"/>
      <color indexed="8"/>
      <name val="Arial"/>
    </font>
    <font>
      <sz val="10"/>
      <color indexed="8"/>
      <name val="MS Sans Serif"/>
    </font>
    <font>
      <sz val="10"/>
      <color indexed="8"/>
      <name val="Helvetica"/>
    </font>
    <font>
      <b val="1"/>
      <sz val="9"/>
      <color indexed="8"/>
      <name val="Helvetica"/>
    </font>
    <font>
      <sz val="7"/>
      <color indexed="8"/>
      <name val="Helvetica"/>
    </font>
    <font>
      <sz val="13"/>
      <color indexed="8"/>
      <name val="MS Sans Serif"/>
    </font>
    <font>
      <b val="1"/>
      <sz val="9"/>
      <color indexed="8"/>
      <name val="Arial"/>
    </font>
    <font>
      <sz val="9"/>
      <color indexed="8"/>
      <name val="Arial"/>
    </font>
    <font>
      <sz val="9"/>
      <color indexed="8"/>
      <name val="MS Sans Serif"/>
    </font>
    <font>
      <sz val="8"/>
      <color indexed="8"/>
      <name val="Arial"/>
    </font>
    <font>
      <sz val="14"/>
      <color indexed="8"/>
      <name val="Arial"/>
    </font>
    <font>
      <b val="1"/>
      <sz val="8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5"/>
        <bgColor auto="1"/>
      </patternFill>
    </fill>
  </fills>
  <borders count="56">
    <border>
      <left/>
      <right/>
      <top/>
      <bottom/>
      <diagonal/>
    </border>
    <border>
      <left style="thin">
        <color indexed="14"/>
      </left>
      <right style="thin">
        <color indexed="8"/>
      </right>
      <top style="thin">
        <color indexed="1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7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7" fillId="2" borderId="2" applyNumberFormat="1" applyFont="1" applyFill="1" applyBorder="1" applyAlignment="1" applyProtection="0">
      <alignment horizontal="left" vertical="bottom"/>
    </xf>
    <xf numFmtId="61" fontId="8" fillId="2" borderId="3" applyNumberFormat="1" applyFont="1" applyFill="1" applyBorder="1" applyAlignment="1" applyProtection="0">
      <alignment vertical="bottom"/>
    </xf>
    <xf numFmtId="1" fontId="8" fillId="2" borderId="3" applyNumberFormat="1" applyFont="1" applyFill="1" applyBorder="1" applyAlignment="1" applyProtection="0">
      <alignment vertical="bottom"/>
    </xf>
    <xf numFmtId="61" fontId="8" fillId="2" borderId="4" applyNumberFormat="1" applyFont="1" applyFill="1" applyBorder="1" applyAlignment="1" applyProtection="0">
      <alignment vertical="bottom"/>
    </xf>
    <xf numFmtId="61" fontId="8" borderId="5" applyNumberFormat="1" applyFont="1" applyFill="0" applyBorder="1" applyAlignment="1" applyProtection="0">
      <alignment vertical="bottom"/>
    </xf>
    <xf numFmtId="61" fontId="8" borderId="6" applyNumberFormat="1" applyFont="1" applyFill="0" applyBorder="1" applyAlignment="1" applyProtection="0">
      <alignment horizontal="right" vertical="bottom"/>
    </xf>
    <xf numFmtId="61" fontId="8" borderId="6" applyNumberFormat="1" applyFont="1" applyFill="0" applyBorder="1" applyAlignment="1" applyProtection="0">
      <alignment vertical="bottom"/>
    </xf>
    <xf numFmtId="61" fontId="8" borderId="6" applyNumberFormat="1" applyFont="1" applyFill="0" applyBorder="1" applyAlignment="1" applyProtection="0">
      <alignment horizontal="center" vertical="bottom"/>
    </xf>
    <xf numFmtId="1" fontId="8" borderId="6" applyNumberFormat="1" applyFont="1" applyFill="0" applyBorder="1" applyAlignment="1" applyProtection="0">
      <alignment horizontal="center" vertical="bottom"/>
    </xf>
    <xf numFmtId="2" fontId="8" borderId="6" applyNumberFormat="1" applyFont="1" applyFill="0" applyBorder="1" applyAlignment="1" applyProtection="0">
      <alignment vertical="bottom"/>
    </xf>
    <xf numFmtId="0" fontId="2" borderId="6" applyNumberFormat="0" applyFont="1" applyFill="0" applyBorder="1" applyAlignment="1" applyProtection="0">
      <alignment vertical="bottom"/>
    </xf>
    <xf numFmtId="0" fontId="2" borderId="7" applyNumberFormat="0" applyFont="1" applyFill="0" applyBorder="1" applyAlignment="1" applyProtection="0">
      <alignment vertical="bottom"/>
    </xf>
    <xf numFmtId="0" fontId="2" borderId="8" applyNumberFormat="0" applyFont="1" applyFill="0" applyBorder="1" applyAlignment="1" applyProtection="0">
      <alignment vertical="bottom"/>
    </xf>
    <xf numFmtId="1" fontId="8" borderId="9" applyNumberFormat="1" applyFont="1" applyFill="0" applyBorder="1" applyAlignment="1" applyProtection="0">
      <alignment horizontal="center" vertical="bottom"/>
    </xf>
    <xf numFmtId="0" fontId="8" borderId="10" applyNumberFormat="1" applyFont="1" applyFill="0" applyBorder="1" applyAlignment="1" applyProtection="0">
      <alignment horizontal="right" vertical="bottom"/>
    </xf>
    <xf numFmtId="0" fontId="8" borderId="10" applyNumberFormat="1" applyFont="1" applyFill="0" applyBorder="1" applyAlignment="1" applyProtection="0">
      <alignment horizontal="center" vertical="bottom"/>
    </xf>
    <xf numFmtId="1" fontId="8" borderId="11" applyNumberFormat="1" applyFont="1" applyFill="0" applyBorder="1" applyAlignment="1" applyProtection="0">
      <alignment horizontal="center" vertical="bottom"/>
    </xf>
    <xf numFmtId="1" fontId="8" borderId="12" applyNumberFormat="1" applyFont="1" applyFill="0" applyBorder="1" applyAlignment="1" applyProtection="0">
      <alignment vertical="bottom"/>
    </xf>
    <xf numFmtId="14" fontId="8" borderId="11" applyNumberFormat="1" applyFont="1" applyFill="0" applyBorder="1" applyAlignment="1" applyProtection="0">
      <alignment horizontal="center" vertical="bottom"/>
    </xf>
    <xf numFmtId="14" fontId="8" borderId="11" applyNumberFormat="1" applyFont="1" applyFill="0" applyBorder="1" applyAlignment="1" applyProtection="0">
      <alignment vertical="bottom"/>
    </xf>
    <xf numFmtId="20" fontId="8" borderId="13" applyNumberFormat="1" applyFont="1" applyFill="0" applyBorder="1" applyAlignment="1" applyProtection="0">
      <alignment vertical="bottom"/>
    </xf>
    <xf numFmtId="61" fontId="8" borderId="14" applyNumberFormat="1" applyFont="1" applyFill="0" applyBorder="1" applyAlignment="1" applyProtection="0">
      <alignment vertical="bottom"/>
    </xf>
    <xf numFmtId="61" fontId="8" borderId="15" applyNumberFormat="1" applyFont="1" applyFill="0" applyBorder="1" applyAlignment="1" applyProtection="0">
      <alignment vertical="bottom"/>
    </xf>
    <xf numFmtId="61" fontId="8" borderId="15" applyNumberFormat="1" applyFont="1" applyFill="0" applyBorder="1" applyAlignment="1" applyProtection="0">
      <alignment horizontal="right" vertical="bottom"/>
    </xf>
    <xf numFmtId="61" fontId="8" borderId="15" applyNumberFormat="1" applyFont="1" applyFill="0" applyBorder="1" applyAlignment="1" applyProtection="0">
      <alignment horizontal="center" vertical="bottom"/>
    </xf>
    <xf numFmtId="1" fontId="8" borderId="15" applyNumberFormat="1" applyFont="1" applyFill="0" applyBorder="1" applyAlignment="1" applyProtection="0">
      <alignment horizontal="center" vertical="bottom"/>
    </xf>
    <xf numFmtId="2" fontId="8" borderId="15" applyNumberFormat="1" applyFont="1" applyFill="0" applyBorder="1" applyAlignment="1" applyProtection="0">
      <alignment vertical="bottom"/>
    </xf>
    <xf numFmtId="0" fontId="2" borderId="15" applyNumberFormat="0" applyFont="1" applyFill="0" applyBorder="1" applyAlignment="1" applyProtection="0">
      <alignment vertical="bottom"/>
    </xf>
    <xf numFmtId="0" fontId="2" borderId="16" applyNumberFormat="0" applyFont="1" applyFill="0" applyBorder="1" applyAlignment="1" applyProtection="0">
      <alignment vertical="bottom"/>
    </xf>
    <xf numFmtId="0" fontId="2" borderId="17" applyNumberFormat="0" applyFont="1" applyFill="0" applyBorder="1" applyAlignment="1" applyProtection="0">
      <alignment vertical="bottom"/>
    </xf>
    <xf numFmtId="1" fontId="8" borderId="18" applyNumberFormat="1" applyFont="1" applyFill="0" applyBorder="1" applyAlignment="1" applyProtection="0">
      <alignment horizontal="center" vertical="bottom"/>
    </xf>
    <xf numFmtId="61" fontId="8" borderId="18" applyNumberFormat="1" applyFont="1" applyFill="0" applyBorder="1" applyAlignment="1" applyProtection="0">
      <alignment vertical="bottom"/>
    </xf>
    <xf numFmtId="0" fontId="2" borderId="18" applyNumberFormat="0" applyFont="1" applyFill="0" applyBorder="1" applyAlignment="1" applyProtection="0">
      <alignment vertical="bottom"/>
    </xf>
    <xf numFmtId="1" fontId="8" borderId="18" applyNumberFormat="1" applyFont="1" applyFill="0" applyBorder="1" applyAlignment="1" applyProtection="0">
      <alignment vertical="bottom"/>
    </xf>
    <xf numFmtId="1" fontId="8" borderId="18" applyNumberFormat="1" applyFont="1" applyFill="0" applyBorder="1" applyAlignment="1" applyProtection="0">
      <alignment horizontal="left" vertical="bottom"/>
    </xf>
    <xf numFmtId="1" fontId="8" borderId="15" applyNumberFormat="1" applyFont="1" applyFill="0" applyBorder="1" applyAlignment="1" applyProtection="0">
      <alignment vertical="bottom"/>
    </xf>
    <xf numFmtId="1" fontId="8" borderId="19" applyNumberFormat="1" applyFont="1" applyFill="0" applyBorder="1" applyAlignment="1" applyProtection="0">
      <alignment horizontal="center" vertical="bottom"/>
    </xf>
    <xf numFmtId="61" fontId="8" borderId="19" applyNumberFormat="1" applyFont="1" applyFill="0" applyBorder="1" applyAlignment="1" applyProtection="0">
      <alignment vertical="bottom"/>
    </xf>
    <xf numFmtId="0" fontId="2" borderId="19" applyNumberFormat="0" applyFont="1" applyFill="0" applyBorder="1" applyAlignment="1" applyProtection="0">
      <alignment vertical="bottom"/>
    </xf>
    <xf numFmtId="1" fontId="8" borderId="19" applyNumberFormat="1" applyFont="1" applyFill="0" applyBorder="1" applyAlignment="1" applyProtection="0">
      <alignment vertical="bottom"/>
    </xf>
    <xf numFmtId="1" fontId="8" borderId="19" applyNumberFormat="1" applyFont="1" applyFill="0" applyBorder="1" applyAlignment="1" applyProtection="0">
      <alignment horizontal="left" vertical="bottom"/>
    </xf>
    <xf numFmtId="2" fontId="8" borderId="19" applyNumberFormat="1" applyFont="1" applyFill="0" applyBorder="1" applyAlignment="1" applyProtection="0">
      <alignment vertical="bottom"/>
    </xf>
    <xf numFmtId="1" fontId="8" borderId="14" applyNumberFormat="1" applyFont="1" applyFill="0" applyBorder="1" applyAlignment="1" applyProtection="0">
      <alignment vertical="bottom"/>
    </xf>
    <xf numFmtId="1" fontId="9" borderId="20" applyNumberFormat="1" applyFont="1" applyFill="0" applyBorder="1" applyAlignment="1" applyProtection="0">
      <alignment vertical="bottom"/>
    </xf>
    <xf numFmtId="1" fontId="2" borderId="14" applyNumberFormat="1" applyFont="1" applyFill="0" applyBorder="1" applyAlignment="1" applyProtection="0">
      <alignment vertical="bottom"/>
    </xf>
    <xf numFmtId="1" fontId="9" borderId="15" applyNumberFormat="1" applyFont="1" applyFill="0" applyBorder="1" applyAlignment="1" applyProtection="0">
      <alignment vertical="bottom"/>
    </xf>
    <xf numFmtId="0" fontId="2" borderId="14" applyNumberFormat="0" applyFont="1" applyFill="0" applyBorder="1" applyAlignment="1" applyProtection="0">
      <alignment vertical="bottom"/>
    </xf>
    <xf numFmtId="0" fontId="8" borderId="21" applyNumberFormat="1" applyFont="1" applyFill="0" applyBorder="1" applyAlignment="1" applyProtection="0">
      <alignment horizontal="center" vertical="bottom"/>
    </xf>
    <xf numFmtId="61" fontId="8" borderId="22" applyNumberFormat="1" applyFont="1" applyFill="0" applyBorder="1" applyAlignment="1" applyProtection="0">
      <alignment horizontal="center" vertical="bottom"/>
    </xf>
    <xf numFmtId="1" fontId="8" borderId="23" applyNumberFormat="1" applyFont="1" applyFill="0" applyBorder="1" applyAlignment="1" applyProtection="0">
      <alignment horizontal="center" vertical="bottom"/>
    </xf>
    <xf numFmtId="0" fontId="8" borderId="24" applyNumberFormat="1" applyFont="1" applyFill="0" applyBorder="1" applyAlignment="1" applyProtection="0">
      <alignment horizontal="center" vertical="bottom"/>
    </xf>
    <xf numFmtId="0" fontId="8" borderId="25" applyNumberFormat="1" applyFont="1" applyFill="0" applyBorder="1" applyAlignment="1" applyProtection="0">
      <alignment horizontal="center" vertical="bottom"/>
    </xf>
    <xf numFmtId="0" fontId="8" borderId="9" applyNumberFormat="1" applyFont="1" applyFill="0" applyBorder="1" applyAlignment="1" applyProtection="0">
      <alignment horizontal="center" vertical="bottom"/>
    </xf>
    <xf numFmtId="1" fontId="8" fillId="2" borderId="26" applyNumberFormat="1" applyFont="1" applyFill="1" applyBorder="1" applyAlignment="1" applyProtection="0">
      <alignment vertical="bottom"/>
    </xf>
    <xf numFmtId="0" fontId="8" borderId="12" applyNumberFormat="1" applyFont="1" applyFill="0" applyBorder="1" applyAlignment="1" applyProtection="0">
      <alignment horizontal="center" vertical="bottom"/>
    </xf>
    <xf numFmtId="1" fontId="8" borderId="13" applyNumberFormat="1" applyFont="1" applyFill="0" applyBorder="1" applyAlignment="1" applyProtection="0">
      <alignment horizontal="center" vertical="bottom"/>
    </xf>
    <xf numFmtId="1" fontId="8" borderId="16" applyNumberFormat="1" applyFont="1" applyFill="0" applyBorder="1" applyAlignment="1" applyProtection="0">
      <alignment vertical="bottom"/>
    </xf>
    <xf numFmtId="1" fontId="8" borderId="27" applyNumberFormat="1" applyFont="1" applyFill="0" applyBorder="1" applyAlignment="1" applyProtection="0">
      <alignment horizontal="left" vertical="bottom"/>
    </xf>
    <xf numFmtId="0" fontId="2" borderId="28" applyNumberFormat="0" applyFont="1" applyFill="0" applyBorder="1" applyAlignment="1" applyProtection="0">
      <alignment vertical="bottom"/>
    </xf>
    <xf numFmtId="0" fontId="8" borderId="29" applyNumberFormat="1" applyFont="1" applyFill="0" applyBorder="1" applyAlignment="1" applyProtection="0">
      <alignment horizontal="center" vertical="bottom"/>
    </xf>
    <xf numFmtId="0" fontId="8" borderId="30" applyNumberFormat="1" applyFont="1" applyFill="0" applyBorder="1" applyAlignment="1" applyProtection="0">
      <alignment horizontal="center" vertical="bottom"/>
    </xf>
    <xf numFmtId="0" fontId="8" borderId="31" applyNumberFormat="1" applyFont="1" applyFill="0" applyBorder="1" applyAlignment="1" applyProtection="0">
      <alignment horizontal="center" vertical="bottom"/>
    </xf>
    <xf numFmtId="0" fontId="8" borderId="32" applyNumberFormat="1" applyFont="1" applyFill="0" applyBorder="1" applyAlignment="1" applyProtection="0">
      <alignment horizontal="center" vertical="bottom"/>
    </xf>
    <xf numFmtId="1" fontId="8" fillId="2" borderId="33" applyNumberFormat="1" applyFont="1" applyFill="1" applyBorder="1" applyAlignment="1" applyProtection="0">
      <alignment horizontal="center" vertical="bottom"/>
    </xf>
    <xf numFmtId="0" fontId="8" borderId="34" applyNumberFormat="1" applyFont="1" applyFill="0" applyBorder="1" applyAlignment="1" applyProtection="0">
      <alignment horizontal="center" vertical="bottom"/>
    </xf>
    <xf numFmtId="1" fontId="8" borderId="35" applyNumberFormat="1" applyFont="1" applyFill="0" applyBorder="1" applyAlignment="1" applyProtection="0">
      <alignment horizontal="left" vertical="bottom"/>
    </xf>
    <xf numFmtId="61" fontId="8" borderId="36" applyNumberFormat="1" applyFont="1" applyFill="0" applyBorder="1" applyAlignment="1" applyProtection="0">
      <alignment vertical="bottom"/>
    </xf>
    <xf numFmtId="0" fontId="8" borderId="37" applyNumberFormat="1" applyFont="1" applyFill="0" applyBorder="1" applyAlignment="1" applyProtection="0">
      <alignment horizontal="right" vertical="bottom"/>
    </xf>
    <xf numFmtId="62" fontId="8" borderId="34" applyNumberFormat="1" applyFont="1" applyFill="0" applyBorder="1" applyAlignment="1" applyProtection="0">
      <alignment vertical="bottom"/>
    </xf>
    <xf numFmtId="62" fontId="8" borderId="31" applyNumberFormat="1" applyFont="1" applyFill="0" applyBorder="1" applyAlignment="1" applyProtection="0">
      <alignment vertical="bottom"/>
    </xf>
    <xf numFmtId="59" fontId="8" fillId="2" borderId="31" applyNumberFormat="1" applyFont="1" applyFill="1" applyBorder="1" applyAlignment="1" applyProtection="0">
      <alignment vertical="bottom"/>
    </xf>
    <xf numFmtId="60" fontId="8" fillId="2" borderId="32" applyNumberFormat="1" applyFont="1" applyFill="1" applyBorder="1" applyAlignment="1" applyProtection="0">
      <alignment horizontal="right" vertical="bottom"/>
    </xf>
    <xf numFmtId="1" fontId="8" fillId="2" borderId="33" applyNumberFormat="1" applyFont="1" applyFill="1" applyBorder="1" applyAlignment="1" applyProtection="0">
      <alignment vertical="bottom"/>
    </xf>
    <xf numFmtId="59" fontId="8" fillId="2" borderId="34" applyNumberFormat="1" applyFont="1" applyFill="1" applyBorder="1" applyAlignment="1" applyProtection="0">
      <alignment vertical="bottom"/>
    </xf>
    <xf numFmtId="60" fontId="8" fillId="2" borderId="31" applyNumberFormat="1" applyFont="1" applyFill="1" applyBorder="1" applyAlignment="1" applyProtection="0">
      <alignment vertical="bottom"/>
    </xf>
    <xf numFmtId="1" fontId="8" borderId="35" applyNumberFormat="1" applyFont="1" applyFill="0" applyBorder="1" applyAlignment="1" applyProtection="0">
      <alignment vertical="bottom"/>
    </xf>
    <xf numFmtId="61" fontId="8" borderId="38" applyNumberFormat="1" applyFont="1" applyFill="0" applyBorder="1" applyAlignment="1" applyProtection="0">
      <alignment vertical="bottom"/>
    </xf>
    <xf numFmtId="0" fontId="8" borderId="32" applyNumberFormat="1" applyFont="1" applyFill="0" applyBorder="1" applyAlignment="1" applyProtection="0">
      <alignment horizontal="right" vertical="bottom"/>
    </xf>
    <xf numFmtId="1" fontId="8" borderId="35" applyNumberFormat="1" applyFont="1" applyFill="0" applyBorder="1" applyAlignment="1" applyProtection="0">
      <alignment horizontal="center" vertical="bottom"/>
    </xf>
    <xf numFmtId="1" fontId="8" fillId="2" borderId="39" applyNumberFormat="1" applyFont="1" applyFill="1" applyBorder="1" applyAlignment="1" applyProtection="0">
      <alignment vertical="bottom"/>
    </xf>
    <xf numFmtId="0" fontId="8" borderId="38" applyNumberFormat="1" applyFont="1" applyFill="0" applyBorder="1" applyAlignment="1" applyProtection="0">
      <alignment horizontal="right" vertical="bottom"/>
    </xf>
    <xf numFmtId="62" fontId="8" borderId="32" applyNumberFormat="1" applyFont="1" applyFill="0" applyBorder="1" applyAlignment="1" applyProtection="0">
      <alignment vertical="bottom"/>
    </xf>
    <xf numFmtId="1" fontId="8" borderId="20" applyNumberFormat="1" applyFont="1" applyFill="0" applyBorder="1" applyAlignment="1" applyProtection="0">
      <alignment vertical="bottom"/>
    </xf>
    <xf numFmtId="1" fontId="8" borderId="2" applyNumberFormat="1" applyFont="1" applyFill="0" applyBorder="1" applyAlignment="1" applyProtection="0">
      <alignment horizontal="left" vertical="bottom"/>
    </xf>
    <xf numFmtId="0" fontId="8" borderId="4" applyNumberFormat="1" applyFont="1" applyFill="0" applyBorder="1" applyAlignment="1" applyProtection="0">
      <alignment horizontal="right" vertical="bottom"/>
    </xf>
    <xf numFmtId="62" fontId="8" borderId="40" applyNumberFormat="1" applyFont="1" applyFill="0" applyBorder="1" applyAlignment="1" applyProtection="0">
      <alignment vertical="bottom"/>
    </xf>
    <xf numFmtId="62" fontId="8" borderId="41" applyNumberFormat="1" applyFont="1" applyFill="0" applyBorder="1" applyAlignment="1" applyProtection="0">
      <alignment vertical="bottom"/>
    </xf>
    <xf numFmtId="62" fontId="8" borderId="42" applyNumberFormat="1" applyFont="1" applyFill="0" applyBorder="1" applyAlignment="1" applyProtection="0">
      <alignment vertical="bottom"/>
    </xf>
    <xf numFmtId="1" fontId="8" borderId="43" applyNumberFormat="1" applyFont="1" applyFill="0" applyBorder="1" applyAlignment="1" applyProtection="0">
      <alignment vertical="bottom"/>
    </xf>
    <xf numFmtId="1" fontId="8" borderId="44" applyNumberFormat="1" applyFont="1" applyFill="0" applyBorder="1" applyAlignment="1" applyProtection="0">
      <alignment horizontal="left" vertical="bottom"/>
    </xf>
    <xf numFmtId="61" fontId="8" borderId="45" applyNumberFormat="1" applyFont="1" applyFill="0" applyBorder="1" applyAlignment="1" applyProtection="0">
      <alignment vertical="bottom"/>
    </xf>
    <xf numFmtId="0" fontId="8" borderId="46" applyNumberFormat="1" applyFont="1" applyFill="0" applyBorder="1" applyAlignment="1" applyProtection="0">
      <alignment horizontal="right" vertical="bottom"/>
    </xf>
    <xf numFmtId="62" fontId="8" borderId="47" applyNumberFormat="1" applyFont="1" applyFill="0" applyBorder="1" applyAlignment="1" applyProtection="0">
      <alignment vertical="bottom"/>
    </xf>
    <xf numFmtId="62" fontId="8" borderId="48" applyNumberFormat="1" applyFont="1" applyFill="0" applyBorder="1" applyAlignment="1" applyProtection="0">
      <alignment vertical="bottom"/>
    </xf>
    <xf numFmtId="62" fontId="8" borderId="49" applyNumberFormat="1" applyFont="1" applyFill="0" applyBorder="1" applyAlignment="1" applyProtection="0">
      <alignment vertical="bottom"/>
    </xf>
    <xf numFmtId="62" fontId="8" borderId="50" applyNumberFormat="1" applyFont="1" applyFill="0" applyBorder="1" applyAlignment="1" applyProtection="0">
      <alignment vertical="bottom"/>
    </xf>
    <xf numFmtId="61" fontId="8" borderId="20" applyNumberFormat="1" applyFont="1" applyFill="0" applyBorder="1" applyAlignment="1" applyProtection="0">
      <alignment vertical="bottom"/>
    </xf>
    <xf numFmtId="1" fontId="8" borderId="9" applyNumberFormat="1" applyFont="1" applyFill="0" applyBorder="1" applyAlignment="1" applyProtection="0">
      <alignment horizontal="left" vertical="bottom"/>
    </xf>
    <xf numFmtId="61" fontId="8" borderId="10" applyNumberFormat="1" applyFont="1" applyFill="0" applyBorder="1" applyAlignment="1" applyProtection="0">
      <alignment vertical="bottom"/>
    </xf>
    <xf numFmtId="62" fontId="8" borderId="10" applyNumberFormat="1" applyFont="1" applyFill="0" applyBorder="1" applyAlignment="1" applyProtection="0">
      <alignment vertical="bottom"/>
    </xf>
    <xf numFmtId="0" fontId="8" borderId="11" applyNumberFormat="1" applyFont="1" applyFill="0" applyBorder="1" applyAlignment="1" applyProtection="0">
      <alignment horizontal="right" vertical="bottom"/>
    </xf>
    <xf numFmtId="62" fontId="8" borderId="51" applyNumberFormat="1" applyFont="1" applyFill="0" applyBorder="1" applyAlignment="1" applyProtection="0">
      <alignment vertical="bottom"/>
    </xf>
    <xf numFmtId="1" fontId="10" borderId="18" applyNumberFormat="1" applyFont="1" applyFill="0" applyBorder="1" applyAlignment="1" applyProtection="0">
      <alignment vertical="bottom"/>
    </xf>
    <xf numFmtId="61" fontId="10" borderId="18" applyNumberFormat="1" applyFont="1" applyFill="0" applyBorder="1" applyAlignment="1" applyProtection="0">
      <alignment horizontal="right" vertical="bottom"/>
    </xf>
    <xf numFmtId="1" fontId="2" borderId="15" applyNumberFormat="1" applyFont="1" applyFill="0" applyBorder="1" applyAlignment="1" applyProtection="0">
      <alignment vertical="bottom"/>
    </xf>
    <xf numFmtId="1" fontId="10" borderId="15" applyNumberFormat="1" applyFont="1" applyFill="0" applyBorder="1" applyAlignment="1" applyProtection="0">
      <alignment vertical="bottom"/>
    </xf>
    <xf numFmtId="61" fontId="10" borderId="15" applyNumberFormat="1" applyFont="1" applyFill="0" applyBorder="1" applyAlignment="1" applyProtection="0">
      <alignment vertical="bottom"/>
    </xf>
    <xf numFmtId="61" fontId="10" borderId="15" applyNumberFormat="1" applyFont="1" applyFill="0" applyBorder="1" applyAlignment="1" applyProtection="0">
      <alignment horizontal="right" vertical="bottom"/>
    </xf>
    <xf numFmtId="61" fontId="10" borderId="15" applyNumberFormat="1" applyFont="1" applyFill="0" applyBorder="1" applyAlignment="1" applyProtection="0">
      <alignment horizontal="center" vertical="bottom"/>
    </xf>
    <xf numFmtId="1" fontId="10" borderId="15" applyNumberFormat="1" applyFont="1" applyFill="0" applyBorder="1" applyAlignment="1" applyProtection="0">
      <alignment horizontal="center" vertical="bottom"/>
    </xf>
    <xf numFmtId="2" fontId="10" borderId="15" applyNumberFormat="1" applyFont="1" applyFill="0" applyBorder="1" applyAlignment="1" applyProtection="0">
      <alignment vertical="bottom"/>
    </xf>
    <xf numFmtId="1" fontId="10" borderId="16" applyNumberFormat="1" applyFont="1" applyFill="0" applyBorder="1" applyAlignment="1" applyProtection="0">
      <alignment vertical="bottom"/>
    </xf>
    <xf numFmtId="0" fontId="2" borderId="52" applyNumberFormat="0" applyFont="1" applyFill="0" applyBorder="1" applyAlignment="1" applyProtection="0">
      <alignment vertical="bottom"/>
    </xf>
    <xf numFmtId="1" fontId="10" borderId="53" applyNumberFormat="1" applyFont="1" applyFill="0" applyBorder="1" applyAlignment="1" applyProtection="0">
      <alignment vertical="bottom"/>
    </xf>
    <xf numFmtId="61" fontId="10" borderId="53" applyNumberFormat="1" applyFont="1" applyFill="0" applyBorder="1" applyAlignment="1" applyProtection="0">
      <alignment vertical="bottom"/>
    </xf>
    <xf numFmtId="0" fontId="2" borderId="53" applyNumberFormat="0" applyFont="1" applyFill="0" applyBorder="1" applyAlignment="1" applyProtection="0">
      <alignment vertical="bottom"/>
    </xf>
    <xf numFmtId="2" fontId="10" borderId="53" applyNumberFormat="1" applyFont="1" applyFill="0" applyBorder="1" applyAlignment="1" applyProtection="0">
      <alignment vertical="bottom"/>
    </xf>
    <xf numFmtId="0" fontId="2" borderId="54" applyNumberFormat="0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borderId="55" applyNumberFormat="0" applyFont="1" applyFill="0" applyBorder="1" applyAlignment="1" applyProtection="0">
      <alignment vertical="bottom"/>
    </xf>
    <xf numFmtId="0" fontId="2" borderId="15" applyNumberFormat="1" applyFont="1" applyFill="0" applyBorder="1" applyAlignment="1" applyProtection="0">
      <alignment vertical="bottom"/>
    </xf>
    <xf numFmtId="0" fontId="2" borderId="16" applyNumberFormat="1" applyFont="1" applyFill="0" applyBorder="1" applyAlignment="1" applyProtection="0">
      <alignment vertical="bottom"/>
    </xf>
    <xf numFmtId="0" fontId="2" borderId="53" applyNumberFormat="1" applyFont="1" applyFill="0" applyBorder="1" applyAlignment="1" applyProtection="0">
      <alignment vertical="bottom"/>
    </xf>
    <xf numFmtId="0" fontId="2" borderId="54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80ff"/>
      <rgbColor rgb="ff0000ff"/>
      <rgbColor rgb="ffff0000"/>
      <rgbColor rgb="ffff00ff"/>
      <rgbColor rgb="ffaaaaaa"/>
      <rgbColor rgb="ffe3e3e3"/>
      <rgbColor rgb="ff802060"/>
      <rgbColor rgb="ffffffc0"/>
      <rgbColor rgb="ffa0e0e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205598"/>
          <c:y val="0.0515459"/>
          <c:w val="0.755952"/>
          <c:h val="0.758765"/>
        </c:manualLayout>
      </c:layout>
      <c:scatterChart>
        <c:scatterStyle val="lineMarker"/>
        <c:varyColors val="0"/>
        <c:ser>
          <c:idx val="0"/>
          <c:order val="0"/>
          <c:tx>
            <c:v>C_150_Limit_Envelope</c:v>
          </c:tx>
          <c:spPr>
            <a:solidFill>
              <a:srgbClr val="8080FF"/>
            </a:solidFill>
            <a:ln w="25400" cap="flat">
              <a:solidFill>
                <a:srgbClr val="0000FF"/>
              </a:solidFill>
              <a:prstDash val="solid"/>
              <a:bevel/>
            </a:ln>
            <a:effectLst/>
          </c:spPr>
          <c:marker>
            <c:symbol val="none"/>
            <c:size val="3"/>
            <c:spPr>
              <a:solidFill>
                <a:srgbClr val="8080FF"/>
              </a:solidFill>
              <a:ln w="25400" cap="flat">
                <a:solidFill>
                  <a:srgbClr val="0000FF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'CG Envelopes'!$X$8:$X$12</c:f>
              <c:numCache>
                <c:ptCount val="5"/>
                <c:pt idx="0">
                  <c:v>31.500000</c:v>
                </c:pt>
                <c:pt idx="1">
                  <c:v>31.500000</c:v>
                </c:pt>
                <c:pt idx="2">
                  <c:v>32.900000</c:v>
                </c:pt>
                <c:pt idx="3">
                  <c:v>37.500000</c:v>
                </c:pt>
                <c:pt idx="4">
                  <c:v>37.500000</c:v>
                </c:pt>
              </c:numCache>
            </c:numRef>
          </c:xVal>
          <c:yVal>
            <c:numRef>
              <c:f>'CG Envelopes'!$Y$8:$Y$12</c:f>
              <c:numCache>
                <c:ptCount val="5"/>
                <c:pt idx="0">
                  <c:v>1100.000000</c:v>
                </c:pt>
                <c:pt idx="1">
                  <c:v>1280.000000</c:v>
                </c:pt>
                <c:pt idx="2">
                  <c:v>1600.000000</c:v>
                </c:pt>
                <c:pt idx="3">
                  <c:v>1600.000000</c:v>
                </c:pt>
                <c:pt idx="4">
                  <c:v>1100.000000</c:v>
                </c:pt>
              </c:numCache>
            </c:numRef>
          </c:yVal>
          <c:smooth val="0"/>
        </c:ser>
        <c:ser>
          <c:idx val="1"/>
          <c:order val="1"/>
          <c:tx>
            <c:v>C_150_Real_CG</c:v>
          </c:tx>
          <c:spPr>
            <a:solidFill>
              <a:srgbClr val="FF0000"/>
            </a:solidFill>
            <a:ln w="12700" cap="flat">
              <a:solidFill>
                <a:srgbClr val="FF00FF"/>
              </a:solidFill>
              <a:prstDash val="solid"/>
              <a:beve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25400" cap="flat">
                <a:solidFill>
                  <a:srgbClr val="000000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'CG Envelopes'!$G$15,'CG Envelopes'!$O$14</c:f>
              <c:numCache>
                <c:ptCount val="2"/>
                <c:pt idx="0">
                  <c:v>34.650478</c:v>
                </c:pt>
                <c:pt idx="1">
                  <c:v>34.380626</c:v>
                </c:pt>
              </c:numCache>
            </c:numRef>
          </c:xVal>
          <c:yVal>
            <c:numRef>
              <c:f>'CG Envelopes'!$E$14,'CG Envelopes'!$M$13</c:f>
              <c:numCache>
                <c:ptCount val="2"/>
                <c:pt idx="0">
                  <c:v>1599.500000</c:v>
                </c:pt>
                <c:pt idx="1">
                  <c:v>1544.300000</c:v>
                </c:pt>
              </c:numCache>
            </c:numRef>
          </c:yVal>
          <c:smooth val="0"/>
        </c:ser>
        <c:axId val="0"/>
        <c:axId val="1"/>
      </c:scatterChart>
      <c:valAx>
        <c:axId val="0"/>
        <c:scaling>
          <c:orientation val="minMax"/>
          <c:max val="38"/>
          <c:min val="30"/>
        </c:scaling>
        <c:delete val="0"/>
        <c:axPos val="b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inorGridlines>
        <c:title>
          <c:tx>
            <c:rich>
              <a:bodyPr rot="0"/>
              <a:lstStyle/>
              <a:p>
                <a:pPr lvl="0">
                  <a:defRPr b="1" i="0" strike="noStrike" sz="9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1" i="0" strike="noStrike" sz="900" u="none">
                    <a:solidFill>
                      <a:srgbClr val="000000"/>
                    </a:solidFill>
                    <a:effectLst/>
                    <a:latin typeface="Helvetica"/>
                  </a:rPr>
                  <a:t>CG LOCATION (INCHES AFT OF DATUM)</a:t>
                </a:r>
              </a:p>
            </c:rich>
          </c:tx>
          <c:layout/>
          <c:overlay val="1"/>
        </c:title>
        <c:numFmt formatCode="0.00&quot;  &quot;" sourceLinked="1"/>
        <c:majorTickMark val="cross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7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crossBetween val="between"/>
        <c:majorUnit val="1"/>
        <c:minorUnit val="0.5"/>
      </c:valAx>
      <c:valAx>
        <c:axId val="1"/>
        <c:scaling>
          <c:orientation val="minMax"/>
          <c:max val="1650"/>
          <c:min val="1100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inorGridlines>
        <c:title>
          <c:tx>
            <c:rich>
              <a:bodyPr rot="-5400000"/>
              <a:lstStyle/>
              <a:p>
                <a:pPr lvl="0">
                  <a:defRPr b="1" i="0" strike="noStrike" sz="9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1" i="0" strike="noStrike" sz="900" u="none">
                    <a:solidFill>
                      <a:srgbClr val="000000"/>
                    </a:solidFill>
                    <a:effectLst/>
                    <a:latin typeface="Helvetica"/>
                  </a:rPr>
                  <a:t>LOADED A/C WEIGHT (POUNDS)</a:t>
                </a:r>
              </a:p>
            </c:rich>
          </c:tx>
          <c:layout/>
          <c:overlay val="1"/>
        </c:title>
        <c:numFmt formatCode="#,##0&quot;  &quot;" sourceLinked="1"/>
        <c:majorTickMark val="cross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7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between"/>
        <c:majorUnit val="91.6667"/>
        <c:minorUnit val="45.8333"/>
      </c:valAx>
      <c:spPr>
        <a:noFill/>
        <a:ln w="12700" cap="flat">
          <a:noFill/>
          <a:miter lim="400000"/>
        </a:ln>
        <a:effectLst/>
      </c:spPr>
    </c:plotArea>
    <c:plotVisOnly val="0"/>
    <c:dispBlanksAs val="gap"/>
  </c:chart>
  <c:spPr>
    <a:solidFill>
      <a:srgbClr val="FFFFFF"/>
    </a:solidFill>
    <a:ln w="12700" cap="flat">
      <a:solidFill>
        <a:srgbClr val="000000"/>
      </a:solidFill>
      <a:prstDash val="solid"/>
      <a:beve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221393"/>
          <c:y val="0.0518033"/>
          <c:w val="0.737204"/>
          <c:h val="0.757623"/>
        </c:manualLayout>
      </c:layout>
      <c:scatterChart>
        <c:scatterStyle val="lineMarker"/>
        <c:varyColors val="0"/>
        <c:ser>
          <c:idx val="0"/>
          <c:order val="0"/>
          <c:tx>
            <c:v>C_150_MomentEnvelope</c:v>
          </c:tx>
          <c:spPr>
            <a:solidFill>
              <a:srgbClr val="8080FF"/>
            </a:solidFill>
            <a:ln w="25400" cap="flat">
              <a:solidFill>
                <a:srgbClr val="0000FF"/>
              </a:solidFill>
              <a:prstDash val="solid"/>
              <a:bevel/>
            </a:ln>
            <a:effectLst/>
          </c:spPr>
          <c:marker>
            <c:symbol val="none"/>
            <c:size val="3"/>
            <c:spPr>
              <a:solidFill>
                <a:srgbClr val="8080FF"/>
              </a:solidFill>
              <a:ln w="25400" cap="flat">
                <a:solidFill>
                  <a:srgbClr val="0000FF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'CG Envelopes'!$U$8:$U$11</c:f>
              <c:numCache>
                <c:ptCount val="4"/>
                <c:pt idx="0">
                  <c:v>34.500000</c:v>
                </c:pt>
                <c:pt idx="1">
                  <c:v>52.500000</c:v>
                </c:pt>
                <c:pt idx="2">
                  <c:v>60.000000</c:v>
                </c:pt>
                <c:pt idx="3">
                  <c:v>41.500000</c:v>
                </c:pt>
              </c:numCache>
            </c:numRef>
          </c:xVal>
          <c:yVal>
            <c:numRef>
              <c:f>'CG Envelopes'!$V$8:$V$11</c:f>
              <c:numCache>
                <c:ptCount val="4"/>
                <c:pt idx="0">
                  <c:v>1100.000000</c:v>
                </c:pt>
                <c:pt idx="1">
                  <c:v>1600.000000</c:v>
                </c:pt>
                <c:pt idx="2">
                  <c:v>1600.000000</c:v>
                </c:pt>
                <c:pt idx="3">
                  <c:v>1100.000000</c:v>
                </c:pt>
              </c:numCache>
            </c:numRef>
          </c:yVal>
          <c:smooth val="0"/>
        </c:ser>
        <c:ser>
          <c:idx val="1"/>
          <c:order val="1"/>
          <c:tx>
            <c:v>C_150_RealMoment</c:v>
          </c:tx>
          <c:spPr>
            <a:solidFill>
              <a:srgbClr val="FF0000"/>
            </a:solidFill>
            <a:ln w="12700" cap="flat">
              <a:solidFill>
                <a:srgbClr val="FF00FF"/>
              </a:solidFill>
              <a:prstDash val="solid"/>
              <a:beve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25400" cap="flat">
                <a:solidFill>
                  <a:srgbClr val="000000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MS Sans Serif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'CG Envelopes'!$G$14,'CG Envelopes'!$O$13</c:f>
              <c:numCache>
                <c:ptCount val="2"/>
                <c:pt idx="0">
                  <c:v>55.423440</c:v>
                </c:pt>
                <c:pt idx="1">
                  <c:v>53.094000</c:v>
                </c:pt>
              </c:numCache>
            </c:numRef>
          </c:xVal>
          <c:yVal>
            <c:numRef>
              <c:f>'CG Envelopes'!$E$14,'CG Envelopes'!$M$13</c:f>
              <c:numCache>
                <c:ptCount val="2"/>
                <c:pt idx="0">
                  <c:v>1599.500000</c:v>
                </c:pt>
                <c:pt idx="1">
                  <c:v>1544.300000</c:v>
                </c:pt>
              </c:numCache>
            </c:numRef>
          </c:yVal>
          <c:smooth val="0"/>
        </c:ser>
        <c:axId val="0"/>
        <c:axId val="1"/>
      </c:scatterChart>
      <c:valAx>
        <c:axId val="0"/>
        <c:scaling>
          <c:orientation val="minMax"/>
          <c:max val="65"/>
          <c:min val="30"/>
        </c:scaling>
        <c:delete val="0"/>
        <c:axPos val="b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inorGridlines>
        <c:title>
          <c:tx>
            <c:rich>
              <a:bodyPr rot="0"/>
              <a:lstStyle/>
              <a:p>
                <a:pPr lvl="0">
                  <a:defRPr b="1" i="0" strike="noStrike" sz="9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1" i="0" strike="noStrike" sz="900" u="none">
                    <a:solidFill>
                      <a:srgbClr val="000000"/>
                    </a:solidFill>
                    <a:effectLst/>
                    <a:latin typeface="Helvetica"/>
                  </a:rPr>
                  <a:t>LOADED A/C MOMENT (POUND-INCHES/1000)</a:t>
                </a:r>
              </a:p>
            </c:rich>
          </c:tx>
          <c:layout/>
          <c:overlay val="1"/>
        </c:title>
        <c:numFmt formatCode="0.00&quot;  &quot;" sourceLinked="1"/>
        <c:majorTickMark val="cross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7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crossBetween val="between"/>
        <c:majorUnit val="8.75"/>
        <c:minorUnit val="4.375"/>
      </c:valAx>
      <c:valAx>
        <c:axId val="1"/>
        <c:scaling>
          <c:orientation val="minMax"/>
          <c:max val="1650"/>
          <c:min val="1100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inorGridlines>
        <c:title>
          <c:tx>
            <c:rich>
              <a:bodyPr rot="-5400000"/>
              <a:lstStyle/>
              <a:p>
                <a:pPr lvl="0">
                  <a:defRPr b="1" i="0" strike="noStrike" sz="9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1" i="0" strike="noStrike" sz="900" u="none">
                    <a:solidFill>
                      <a:srgbClr val="000000"/>
                    </a:solidFill>
                    <a:effectLst/>
                    <a:latin typeface="Helvetica"/>
                  </a:rPr>
                  <a:t>LOADED A/C WEIGHT (POUNDS)</a:t>
                </a:r>
              </a:p>
            </c:rich>
          </c:tx>
          <c:layout/>
          <c:overlay val="1"/>
        </c:title>
        <c:numFmt formatCode="#,##0&quot;  &quot;" sourceLinked="1"/>
        <c:majorTickMark val="cross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7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between"/>
        <c:majorUnit val="91.6667"/>
        <c:minorUnit val="45.8333"/>
      </c:valAx>
      <c:spPr>
        <a:noFill/>
        <a:ln w="12700" cap="flat">
          <a:noFill/>
          <a:miter lim="400000"/>
        </a:ln>
        <a:effectLst/>
      </c:spPr>
    </c:plotArea>
    <c:plotVisOnly val="0"/>
    <c:dispBlanksAs val="gap"/>
  </c:chart>
  <c:spPr>
    <a:solidFill>
      <a:srgbClr val="FFFFFF"/>
    </a:solidFill>
    <a:ln w="12700" cap="flat">
      <a:solidFill>
        <a:srgbClr val="000000"/>
      </a:solidFill>
      <a:prstDash val="solid"/>
      <a:beve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>
              <a:defRPr b="1" i="0" strike="noStrike" sz="1025" u="none">
                <a:solidFill>
                  <a:srgbClr val="000000"/>
                </a:solidFill>
                <a:effectLst/>
                <a:latin typeface="Arial"/>
              </a:defRPr>
            </a:pPr>
            <a:r>
              <a:rPr b="1" i="0" strike="noStrike" sz="1025" u="none">
                <a:solidFill>
                  <a:srgbClr val="000000"/>
                </a:solidFill>
                <a:effectLst/>
                <a:latin typeface="Arial"/>
              </a:rPr>
              <a:t>Loading Graph</a:t>
            </a:r>
          </a:p>
        </c:rich>
      </c:tx>
      <c:layout>
        <c:manualLayout>
          <c:xMode val="edge"/>
          <c:yMode val="edge"/>
          <c:x val="0.432122"/>
          <c:y val="0.005"/>
          <c:w val="0.135756"/>
          <c:h val="0.0564636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27038"/>
          <c:y val="0.0564636"/>
          <c:w val="0.907819"/>
          <c:h val="0.839715"/>
        </c:manualLayout>
      </c:layout>
      <c:scatterChart>
        <c:scatterStyle val="lineMarker"/>
        <c:varyColors val="0"/>
        <c:ser>
          <c:idx val="0"/>
          <c:order val="0"/>
          <c:tx>
            <c:v>Passengers &amp; Long Range Fuel</c:v>
          </c:tx>
          <c:spPr>
            <a:solidFill>
              <a:srgbClr val="8080FF"/>
            </a:solidFill>
            <a:ln w="12700" cap="flat">
              <a:solidFill>
                <a:srgbClr val="000000"/>
              </a:solidFill>
              <a:prstDash val="solid"/>
              <a:bevel/>
            </a:ln>
            <a:effectLst/>
          </c:spPr>
          <c:marker>
            <c:symbol val="none"/>
            <c:size val="4"/>
            <c:spPr>
              <a:solidFill>
                <a:srgbClr val="8080FF"/>
              </a:solidFill>
              <a:ln w="12700" cap="flat">
                <a:solidFill>
                  <a:srgbClr val="000000"/>
                </a:solidFill>
                <a:prstDash val="solid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45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45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'Loading Graph'!$Z$5:$Z$6</c:f>
              <c:numCache>
                <c:ptCount val="2"/>
                <c:pt idx="0">
                  <c:v>0.000000</c:v>
                </c:pt>
                <c:pt idx="1">
                  <c:v>15.500000</c:v>
                </c:pt>
              </c:numCache>
            </c:numRef>
          </c:xVal>
          <c:yVal>
            <c:numRef>
              <c:f>'Loading Graph'!$AA$5:$AA$6</c:f>
              <c:numCache>
                <c:ptCount val="2"/>
                <c:pt idx="0">
                  <c:v>0.000000</c:v>
                </c:pt>
                <c:pt idx="1">
                  <c:v>400.000000</c:v>
                </c:pt>
              </c:numCache>
            </c:numRef>
          </c:yVal>
          <c:smooth val="0"/>
        </c:ser>
        <c:ser>
          <c:idx val="1"/>
          <c:order val="1"/>
          <c:tx>
            <c:v>Standard Fuel Tanks</c:v>
          </c:tx>
          <c:spPr>
            <a:solidFill>
              <a:srgbClr val="802060"/>
            </a:solidFill>
            <a:ln w="12700" cap="flat">
              <a:solidFill>
                <a:srgbClr val="000000"/>
              </a:solidFill>
              <a:custDash>
                <a:ds d="300000" sp="300000"/>
              </a:custDash>
              <a:bevel/>
            </a:ln>
            <a:effectLst/>
          </c:spPr>
          <c:marker>
            <c:symbol val="none"/>
            <c:size val="4"/>
            <c:spPr>
              <a:solidFill>
                <a:srgbClr val="802060"/>
              </a:solidFill>
              <a:ln w="12700" cap="flat">
                <a:solidFill>
                  <a:srgbClr val="000000"/>
                </a:solidFill>
                <a:custDash>
                  <a:ds d="300000" sp="300000"/>
                </a:custDash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45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45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'Loading Graph'!$Z$7:$Z$8</c:f>
              <c:numCache>
                <c:ptCount val="2"/>
                <c:pt idx="0">
                  <c:v>0.000000</c:v>
                </c:pt>
                <c:pt idx="1">
                  <c:v>5.700000</c:v>
                </c:pt>
              </c:numCache>
            </c:numRef>
          </c:xVal>
          <c:yVal>
            <c:numRef>
              <c:f>'Loading Graph'!$AA$7:$AA$8</c:f>
              <c:numCache>
                <c:ptCount val="2"/>
                <c:pt idx="0">
                  <c:v>0.000000</c:v>
                </c:pt>
                <c:pt idx="1">
                  <c:v>135.000000</c:v>
                </c:pt>
              </c:numCache>
            </c:numRef>
          </c:yVal>
          <c:smooth val="0"/>
        </c:ser>
        <c:ser>
          <c:idx val="2"/>
          <c:order val="2"/>
          <c:tx>
            <c:v>Baggage - Area 1 (Max 120#)</c:v>
          </c:tx>
          <c:spPr>
            <a:solidFill>
              <a:srgbClr val="FFFFC0"/>
            </a:solidFill>
            <a:ln w="12700" cap="flat">
              <a:solidFill>
                <a:srgbClr val="000000"/>
              </a:solidFill>
              <a:prstDash val="lgDash"/>
              <a:bevel/>
            </a:ln>
            <a:effectLst/>
          </c:spPr>
          <c:marker>
            <c:symbol val="none"/>
            <c:size val="4"/>
            <c:spPr>
              <a:solidFill>
                <a:srgbClr val="FFFFC0"/>
              </a:solidFill>
              <a:ln w="12700" cap="flat">
                <a:solidFill>
                  <a:srgbClr val="000000"/>
                </a:solidFill>
                <a:prstDash val="lgDash"/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45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45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'Loading Graph'!$Z$9:$Z$10</c:f>
              <c:numCache>
                <c:ptCount val="2"/>
                <c:pt idx="0">
                  <c:v>0.000000</c:v>
                </c:pt>
                <c:pt idx="1">
                  <c:v>7.700000</c:v>
                </c:pt>
              </c:numCache>
            </c:numRef>
          </c:xVal>
          <c:yVal>
            <c:numRef>
              <c:f>'Loading Graph'!$AA$9:$AA$10</c:f>
              <c:numCache>
                <c:ptCount val="2"/>
                <c:pt idx="0">
                  <c:v>0.000000</c:v>
                </c:pt>
                <c:pt idx="1">
                  <c:v>120.000000</c:v>
                </c:pt>
              </c:numCache>
            </c:numRef>
          </c:yVal>
          <c:smooth val="0"/>
        </c:ser>
        <c:ser>
          <c:idx val="3"/>
          <c:order val="3"/>
          <c:tx>
            <c:v>Baggage - Area 2 (Max 40#)</c:v>
          </c:tx>
          <c:spPr>
            <a:solidFill>
              <a:srgbClr val="A0E0E0"/>
            </a:solidFill>
            <a:ln w="12700" cap="flat">
              <a:solidFill>
                <a:srgbClr val="000000"/>
              </a:solidFill>
              <a:custDash>
                <a:ds d="800000" sp="300000"/>
                <a:ds d="300000" sp="300000"/>
              </a:custDash>
              <a:bevel/>
            </a:ln>
            <a:effectLst/>
          </c:spPr>
          <c:marker>
            <c:symbol val="none"/>
            <c:size val="4"/>
            <c:spPr>
              <a:solidFill>
                <a:srgbClr val="A0E0E0"/>
              </a:solidFill>
              <a:ln w="12700" cap="flat">
                <a:solidFill>
                  <a:srgbClr val="000000"/>
                </a:solidFill>
                <a:custDash>
                  <a:ds d="800000" sp="300000"/>
                  <a:ds d="300000" sp="300000"/>
                </a:custDash>
                <a:bevel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450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0" i="0" strike="noStrike" sz="1450" u="none">
                    <a:solidFill>
                      <a:srgbClr val="000000"/>
                    </a:solidFill>
                    <a:effectLst/>
                    <a:latin typeface="Arial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'Loading Graph'!$Z$11:$Z$12</c:f>
              <c:numCache>
                <c:ptCount val="2"/>
                <c:pt idx="0">
                  <c:v>0.000000</c:v>
                </c:pt>
                <c:pt idx="1">
                  <c:v>3.400000</c:v>
                </c:pt>
              </c:numCache>
            </c:numRef>
          </c:xVal>
          <c:yVal>
            <c:numRef>
              <c:f>'Loading Graph'!$AA$11:$AA$12</c:f>
              <c:numCache>
                <c:ptCount val="2"/>
                <c:pt idx="0">
                  <c:v>0.000000</c:v>
                </c:pt>
                <c:pt idx="1">
                  <c:v>40.000000</c:v>
                </c:pt>
              </c:numCache>
            </c:numRef>
          </c:yVal>
          <c:smooth val="0"/>
        </c:ser>
        <c:axId val="0"/>
        <c:axId val="1"/>
      </c:scatterChart>
      <c:valAx>
        <c:axId val="0"/>
        <c:scaling>
          <c:orientation val="minMax"/>
          <c:max val="16"/>
        </c:scaling>
        <c:delete val="0"/>
        <c:axPos val="b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inorGridlines>
        <c:title>
          <c:tx>
            <c:rich>
              <a:bodyPr rot="0"/>
              <a:lstStyle/>
              <a:p>
                <a:pPr lvl="0">
                  <a:defRPr b="1" i="0" strike="noStrike" sz="1025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1" i="0" strike="noStrike" sz="1025" u="none">
                    <a:solidFill>
                      <a:srgbClr val="000000"/>
                    </a:solidFill>
                    <a:effectLst/>
                    <a:latin typeface="Arial"/>
                  </a:rPr>
                  <a:t>Load Moment/1,000 (Pound-Inches)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25400" cap="flat">
            <a:solidFill>
              <a:srgbClr val="000000"/>
            </a:solidFill>
            <a:prstDash val="solid"/>
            <a:bevel/>
          </a:ln>
        </c:spPr>
        <c:txPr>
          <a:bodyPr rot="0"/>
          <a:lstStyle/>
          <a:p>
            <a:pPr lvl="0">
              <a:defRPr b="1" i="0" strike="noStrike" sz="825" u="none">
                <a:solidFill>
                  <a:srgbClr val="000000"/>
                </a:solidFill>
                <a:effectLst/>
                <a:latin typeface="Arial"/>
              </a:defRPr>
            </a:pPr>
          </a:p>
        </c:txPr>
        <c:crossAx val="1"/>
        <c:crosses val="autoZero"/>
        <c:crossBetween val="between"/>
        <c:majorUnit val="4"/>
        <c:minorUnit val="2"/>
      </c:valAx>
      <c:valAx>
        <c:axId val="1"/>
        <c:scaling>
          <c:orientation val="minMax"/>
          <c:max val="500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bevel/>
            </a:ln>
          </c:spPr>
        </c:minorGridlines>
        <c:title>
          <c:tx>
            <c:rich>
              <a:bodyPr rot="-5400000"/>
              <a:lstStyle/>
              <a:p>
                <a:pPr lvl="0">
                  <a:defRPr b="1" i="0" strike="noStrike" sz="1025" u="none">
                    <a:solidFill>
                      <a:srgbClr val="000000"/>
                    </a:solidFill>
                    <a:effectLst/>
                    <a:latin typeface="Arial"/>
                  </a:defRPr>
                </a:pPr>
                <a:r>
                  <a:rPr b="1" i="0" strike="noStrike" sz="1025" u="none">
                    <a:solidFill>
                      <a:srgbClr val="000000"/>
                    </a:solidFill>
                    <a:effectLst/>
                    <a:latin typeface="Arial"/>
                  </a:rPr>
                  <a:t>Load Weight (Pounds)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25400" cap="flat">
            <a:solidFill>
              <a:srgbClr val="000000"/>
            </a:solidFill>
            <a:prstDash val="solid"/>
            <a:bevel/>
          </a:ln>
        </c:spPr>
        <c:txPr>
          <a:bodyPr rot="0"/>
          <a:lstStyle/>
          <a:p>
            <a:pPr lvl="0">
              <a:defRPr b="1" i="0" strike="noStrike" sz="825" u="none">
                <a:solidFill>
                  <a:srgbClr val="000000"/>
                </a:solidFill>
                <a:effectLst/>
                <a:latin typeface="Arial"/>
              </a:defRPr>
            </a:pPr>
          </a:p>
        </c:txPr>
        <c:crossAx val="0"/>
        <c:crosses val="autoZero"/>
        <c:crossBetween val="between"/>
        <c:majorUnit val="125"/>
        <c:minorUnit val="62.5"/>
      </c:valAx>
      <c:spPr>
        <a:noFill/>
        <a:ln w="25400" cap="flat">
          <a:solidFill>
            <a:srgbClr val="000000"/>
          </a:solidFill>
          <a:prstDash val="solid"/>
          <a:bevel/>
        </a:ln>
        <a:effectLst/>
      </c:spPr>
    </c:plotArea>
    <c:legend>
      <c:legendPos val="r"/>
      <c:layout>
        <c:manualLayout>
          <c:xMode val="edge"/>
          <c:yMode val="edge"/>
          <c:x val="0.113971"/>
          <c:y val="0.132066"/>
          <c:w val="0.388411"/>
          <c:h val="0.117169"/>
        </c:manualLayout>
      </c:layout>
      <c:overlay val="1"/>
      <c:spPr>
        <a:solidFill>
          <a:srgbClr val="FFFFFF"/>
        </a:solidFill>
        <a:ln w="12700" cap="flat">
          <a:solidFill>
            <a:srgbClr val="000000"/>
          </a:solidFill>
          <a:prstDash val="solid"/>
          <a:bevel/>
        </a:ln>
        <a:effectLst/>
      </c:spPr>
      <c:txPr>
        <a:bodyPr/>
        <a:lstStyle/>
        <a:p>
          <a:pPr lvl="0">
            <a:defRPr b="1" i="0" strike="noStrike" sz="800" u="none">
              <a:solidFill>
                <a:srgbClr val="000000"/>
              </a:solidFill>
              <a:effectLst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000000"/>
      </a:solidFill>
      <a:prstDash val="solid"/>
      <a:beve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645481</xdr:colOff>
      <xdr:row>15</xdr:row>
      <xdr:rowOff>93971</xdr:rowOff>
    </xdr:from>
    <xdr:to>
      <xdr:col>7</xdr:col>
      <xdr:colOff>142282</xdr:colOff>
      <xdr:row>24</xdr:row>
      <xdr:rowOff>121928</xdr:rowOff>
    </xdr:to>
    <xdr:graphicFrame>
      <xdr:nvGraphicFramePr>
        <xdr:cNvPr id="2" name="Chart 2"/>
        <xdr:cNvGraphicFramePr/>
      </xdr:nvGraphicFramePr>
      <xdr:xfrm>
        <a:off x="645481" y="3395971"/>
        <a:ext cx="3700502" cy="197105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9</xdr:col>
      <xdr:colOff>0</xdr:colOff>
      <xdr:row>15</xdr:row>
      <xdr:rowOff>93971</xdr:rowOff>
    </xdr:from>
    <xdr:to>
      <xdr:col>14</xdr:col>
      <xdr:colOff>515498</xdr:colOff>
      <xdr:row>24</xdr:row>
      <xdr:rowOff>112137</xdr:rowOff>
    </xdr:to>
    <xdr:graphicFrame>
      <xdr:nvGraphicFramePr>
        <xdr:cNvPr id="3" name="Chart 3"/>
        <xdr:cNvGraphicFramePr/>
      </xdr:nvGraphicFramePr>
      <xdr:xfrm>
        <a:off x="5372100" y="3395971"/>
        <a:ext cx="3436499" cy="196126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551076</xdr:colOff>
      <xdr:row>4</xdr:row>
      <xdr:rowOff>19526</xdr:rowOff>
    </xdr:from>
    <xdr:to>
      <xdr:col>12</xdr:col>
      <xdr:colOff>638588</xdr:colOff>
      <xdr:row>28</xdr:row>
      <xdr:rowOff>63873</xdr:rowOff>
    </xdr:to>
    <xdr:graphicFrame>
      <xdr:nvGraphicFramePr>
        <xdr:cNvPr id="5" name="Chart 5"/>
        <xdr:cNvGraphicFramePr/>
      </xdr:nvGraphicFramePr>
      <xdr:xfrm>
        <a:off x="1897276" y="883126"/>
        <a:ext cx="6818513" cy="436234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A25"/>
  <sheetViews>
    <sheetView workbookViewId="0" showGridLines="0" defaultGridColor="1"/>
  </sheetViews>
  <sheetFormatPr defaultColWidth="6.625" defaultRowHeight="11.25" customHeight="1" outlineLevelRow="0" outlineLevelCol="0"/>
  <cols>
    <col min="1" max="1" width="6.875" style="1" customWidth="1"/>
    <col min="2" max="2" width="5.75" style="1" customWidth="1"/>
    <col min="3" max="3" width="5.75" style="1" customWidth="1"/>
    <col min="4" max="4" width="5.75" style="1" customWidth="1"/>
    <col min="5" max="5" width="5.75" style="1" customWidth="1"/>
    <col min="6" max="6" width="5.75" style="1" customWidth="1"/>
    <col min="7" max="7" width="5.75" style="1" customWidth="1"/>
    <col min="8" max="8" width="5.75" style="1" customWidth="1"/>
    <col min="9" max="9" width="5.75" style="1" customWidth="1"/>
    <col min="10" max="10" width="5.75" style="1" customWidth="1"/>
    <col min="11" max="11" width="5.75" style="1" customWidth="1"/>
    <col min="12" max="12" width="5.75" style="1" customWidth="1"/>
    <col min="13" max="13" width="5.75" style="1" customWidth="1"/>
    <col min="14" max="14" width="5.75" style="1" customWidth="1"/>
    <col min="15" max="15" width="5.75" style="1" customWidth="1"/>
    <col min="16" max="16" width="5.75" style="1" customWidth="1"/>
    <col min="17" max="17" width="4.75" style="1" customWidth="1"/>
    <col min="18" max="18" width="6.375" style="1" customWidth="1"/>
    <col min="19" max="19" width="5.5" style="1" customWidth="1"/>
    <col min="20" max="20" width="5.25" style="1" customWidth="1"/>
    <col min="21" max="21" width="5.625" style="1" customWidth="1"/>
    <col min="22" max="22" width="6.875" style="1" customWidth="1"/>
    <col min="23" max="23" width="6.875" style="1" customWidth="1"/>
    <col min="24" max="24" width="6.875" style="1" customWidth="1"/>
    <col min="25" max="25" width="6.875" style="1" customWidth="1"/>
    <col min="26" max="26" width="6.875" style="1" customWidth="1"/>
    <col min="27" max="27" width="6.875" style="1" customWidth="1"/>
    <col min="28" max="256" width="6.625" style="1" customWidth="1"/>
  </cols>
  <sheetData>
    <row r="1" ht="17.5" customHeight="1">
      <c r="A1" s="2"/>
      <c r="B1" t="s" s="3">
        <v>1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4"/>
      <c r="O1" s="6"/>
      <c r="P1" s="7"/>
      <c r="Q1" s="8"/>
      <c r="R1" s="8"/>
      <c r="S1" s="9"/>
      <c r="T1" s="9"/>
      <c r="U1" s="10"/>
      <c r="V1" s="11"/>
      <c r="W1" s="12"/>
      <c r="X1" s="13"/>
      <c r="Y1" s="13"/>
      <c r="Z1" s="13"/>
      <c r="AA1" s="14"/>
    </row>
    <row r="2" ht="17.5" customHeight="1">
      <c r="A2" s="15"/>
      <c r="B2" s="16"/>
      <c r="C2" t="s" s="17">
        <v>2</v>
      </c>
      <c r="D2" t="s" s="18">
        <v>3</v>
      </c>
      <c r="E2" s="19"/>
      <c r="F2" s="20"/>
      <c r="G2" t="s" s="17">
        <v>4</v>
      </c>
      <c r="H2" t="s" s="18">
        <v>5</v>
      </c>
      <c r="I2" s="21"/>
      <c r="J2" s="20"/>
      <c r="K2" t="s" s="17">
        <v>6</v>
      </c>
      <c r="L2" s="22"/>
      <c r="M2" s="20"/>
      <c r="N2" t="s" s="17">
        <v>7</v>
      </c>
      <c r="O2" s="23"/>
      <c r="P2" s="24"/>
      <c r="Q2" s="25"/>
      <c r="R2" s="26"/>
      <c r="S2" s="26"/>
      <c r="T2" s="25"/>
      <c r="U2" s="25"/>
      <c r="V2" s="27"/>
      <c r="W2" s="28"/>
      <c r="X2" s="29"/>
      <c r="Y2" s="30"/>
      <c r="Z2" s="30"/>
      <c r="AA2" s="31"/>
    </row>
    <row r="3" ht="17" customHeight="1">
      <c r="A3" s="32"/>
      <c r="B3" s="33"/>
      <c r="C3" s="34"/>
      <c r="D3" s="34"/>
      <c r="E3" s="35"/>
      <c r="F3" s="35"/>
      <c r="G3" s="36"/>
      <c r="H3" s="35"/>
      <c r="I3" s="36"/>
      <c r="J3" s="34"/>
      <c r="K3" s="34"/>
      <c r="L3" s="34"/>
      <c r="M3" s="34"/>
      <c r="N3" s="36"/>
      <c r="O3" s="37"/>
      <c r="P3" s="25"/>
      <c r="Q3" s="30"/>
      <c r="R3" s="30"/>
      <c r="S3" s="38"/>
      <c r="T3" s="29"/>
      <c r="U3" s="29"/>
      <c r="V3" s="30"/>
      <c r="W3" s="30"/>
      <c r="X3" s="30"/>
      <c r="Y3" s="30"/>
      <c r="Z3" s="30"/>
      <c r="AA3" s="31"/>
    </row>
    <row r="4" ht="17" customHeight="1">
      <c r="A4" s="32"/>
      <c r="B4" s="39"/>
      <c r="C4" s="40"/>
      <c r="D4" s="40"/>
      <c r="E4" s="41"/>
      <c r="F4" s="41"/>
      <c r="G4" s="42"/>
      <c r="H4" s="30"/>
      <c r="I4" s="38"/>
      <c r="J4" s="40"/>
      <c r="K4" s="40"/>
      <c r="L4" s="40"/>
      <c r="M4" s="40"/>
      <c r="N4" s="42"/>
      <c r="O4" s="43"/>
      <c r="P4" s="25"/>
      <c r="Q4" s="30"/>
      <c r="R4" s="30"/>
      <c r="S4" s="38"/>
      <c r="T4" s="29"/>
      <c r="U4" s="44"/>
      <c r="V4" s="41"/>
      <c r="W4" s="41"/>
      <c r="X4" s="41"/>
      <c r="Y4" s="41"/>
      <c r="Z4" s="30"/>
      <c r="AA4" s="31"/>
    </row>
    <row r="5" ht="17.5" customHeight="1">
      <c r="A5" s="15"/>
      <c r="B5" t="s" s="3">
        <v>8</v>
      </c>
      <c r="C5" s="4"/>
      <c r="D5" s="5"/>
      <c r="E5" s="5"/>
      <c r="F5" s="5"/>
      <c r="G5" s="6"/>
      <c r="H5" s="45"/>
      <c r="I5" s="46"/>
      <c r="J5" t="s" s="3">
        <v>9</v>
      </c>
      <c r="K5" s="4"/>
      <c r="L5" s="5"/>
      <c r="M5" s="5"/>
      <c r="N5" s="5"/>
      <c r="O5" s="6"/>
      <c r="P5" s="47"/>
      <c r="Q5" s="48"/>
      <c r="R5" s="48"/>
      <c r="S5" s="48"/>
      <c r="T5" s="46"/>
      <c r="U5" t="s" s="3">
        <v>10</v>
      </c>
      <c r="V5" s="4"/>
      <c r="W5" s="5"/>
      <c r="X5" s="5"/>
      <c r="Y5" s="6"/>
      <c r="Z5" s="49"/>
      <c r="AA5" s="31"/>
    </row>
    <row r="6" ht="17.5" customHeight="1">
      <c r="A6" s="15"/>
      <c r="B6" t="s" s="50">
        <v>11</v>
      </c>
      <c r="C6" s="51"/>
      <c r="D6" s="52"/>
      <c r="E6" t="s" s="53">
        <v>12</v>
      </c>
      <c r="F6" t="s" s="54">
        <v>13</v>
      </c>
      <c r="G6" t="s" s="54">
        <v>14</v>
      </c>
      <c r="H6" s="45"/>
      <c r="I6" s="46"/>
      <c r="J6" t="s" s="50">
        <v>11</v>
      </c>
      <c r="K6" s="51"/>
      <c r="L6" s="52"/>
      <c r="M6" t="s" s="53">
        <v>12</v>
      </c>
      <c r="N6" t="s" s="54">
        <v>13</v>
      </c>
      <c r="O6" t="s" s="54">
        <v>14</v>
      </c>
      <c r="P6" s="47"/>
      <c r="Q6" s="48"/>
      <c r="R6" s="48"/>
      <c r="S6" s="48"/>
      <c r="T6" s="46"/>
      <c r="U6" t="s" s="55">
        <v>15</v>
      </c>
      <c r="V6" s="19"/>
      <c r="W6" s="56"/>
      <c r="X6" t="s" s="57">
        <v>16</v>
      </c>
      <c r="Y6" s="58"/>
      <c r="Z6" s="45"/>
      <c r="AA6" s="59"/>
    </row>
    <row r="7" ht="17" customHeight="1">
      <c r="A7" s="15"/>
      <c r="B7" s="60"/>
      <c r="C7" s="40"/>
      <c r="D7" s="61"/>
      <c r="E7" t="s" s="62">
        <v>17</v>
      </c>
      <c r="F7" t="s" s="63">
        <v>18</v>
      </c>
      <c r="G7" t="s" s="63">
        <v>19</v>
      </c>
      <c r="H7" s="45"/>
      <c r="I7" s="46"/>
      <c r="J7" s="60"/>
      <c r="K7" s="40"/>
      <c r="L7" s="61"/>
      <c r="M7" t="s" s="62">
        <v>17</v>
      </c>
      <c r="N7" t="s" s="63">
        <v>18</v>
      </c>
      <c r="O7" t="s" s="63">
        <v>19</v>
      </c>
      <c r="P7" s="47"/>
      <c r="Q7" s="48"/>
      <c r="R7" s="48"/>
      <c r="S7" s="48"/>
      <c r="T7" s="46"/>
      <c r="U7" t="s" s="64">
        <v>14</v>
      </c>
      <c r="V7" t="s" s="65">
        <v>12</v>
      </c>
      <c r="W7" s="66"/>
      <c r="X7" t="s" s="67">
        <v>20</v>
      </c>
      <c r="Y7" t="s" s="64">
        <v>12</v>
      </c>
      <c r="Z7" s="45"/>
      <c r="AA7" s="59"/>
    </row>
    <row r="8" ht="17" customHeight="1">
      <c r="A8" s="15"/>
      <c r="B8" s="68"/>
      <c r="C8" s="69"/>
      <c r="D8" t="s" s="70">
        <v>21</v>
      </c>
      <c r="E8" s="71">
        <v>1126.3</v>
      </c>
      <c r="F8" s="72">
        <f>IF($E$8,$G$8*1000/$E$8,"")</f>
        <v>32.31821006836545</v>
      </c>
      <c r="G8" s="72">
        <v>36.4</v>
      </c>
      <c r="H8" s="45"/>
      <c r="I8" s="46"/>
      <c r="J8" s="68"/>
      <c r="K8" s="69"/>
      <c r="L8" t="s" s="70">
        <v>21</v>
      </c>
      <c r="M8" s="71">
        <f>$E$8</f>
        <v>1126.3</v>
      </c>
      <c r="N8" s="72">
        <f>$F$8</f>
        <v>32.31821006836545</v>
      </c>
      <c r="O8" s="72">
        <f>$G$8</f>
        <v>36.4</v>
      </c>
      <c r="P8" s="47"/>
      <c r="Q8" s="48"/>
      <c r="R8" s="48"/>
      <c r="S8" s="48"/>
      <c r="T8" s="46"/>
      <c r="U8" s="73">
        <v>34.5</v>
      </c>
      <c r="V8" s="74">
        <v>1100</v>
      </c>
      <c r="W8" s="75"/>
      <c r="X8" s="76">
        <v>31.5</v>
      </c>
      <c r="Y8" s="77">
        <v>1100</v>
      </c>
      <c r="Z8" s="45"/>
      <c r="AA8" s="59"/>
    </row>
    <row r="9" ht="17" customHeight="1">
      <c r="A9" s="15"/>
      <c r="B9" s="78"/>
      <c r="C9" s="79"/>
      <c r="D9" t="s" s="80">
        <v>22</v>
      </c>
      <c r="E9" s="71">
        <v>350</v>
      </c>
      <c r="F9" s="72">
        <v>39</v>
      </c>
      <c r="G9" s="72">
        <f>$E$9*$F$9/1000</f>
        <v>13.65</v>
      </c>
      <c r="H9" s="45"/>
      <c r="I9" s="46"/>
      <c r="J9" s="78"/>
      <c r="K9" s="79"/>
      <c r="L9" t="s" s="80">
        <v>22</v>
      </c>
      <c r="M9" s="71">
        <f>$E$9</f>
        <v>350</v>
      </c>
      <c r="N9" s="72">
        <f>$F$9</f>
        <v>39</v>
      </c>
      <c r="O9" s="72">
        <f>$G$9</f>
        <v>13.65</v>
      </c>
      <c r="P9" s="47"/>
      <c r="Q9" s="48"/>
      <c r="R9" s="48"/>
      <c r="S9" s="48"/>
      <c r="T9" s="46"/>
      <c r="U9" s="73">
        <v>52.5</v>
      </c>
      <c r="V9" s="74">
        <v>1600</v>
      </c>
      <c r="W9" s="75"/>
      <c r="X9" s="76">
        <v>31.5</v>
      </c>
      <c r="Y9" s="77">
        <v>1280</v>
      </c>
      <c r="Z9" s="45"/>
      <c r="AA9" s="59"/>
    </row>
    <row r="10" ht="17" customHeight="1">
      <c r="A10" s="15"/>
      <c r="B10" s="81"/>
      <c r="C10" s="69"/>
      <c r="D10" t="s" s="70">
        <v>23</v>
      </c>
      <c r="E10" s="71">
        <v>8</v>
      </c>
      <c r="F10" s="72">
        <v>64</v>
      </c>
      <c r="G10" s="72">
        <f>$E$10*$F$10/1000</f>
        <v>0.512</v>
      </c>
      <c r="H10" s="45"/>
      <c r="I10" s="46"/>
      <c r="J10" s="81"/>
      <c r="K10" s="69"/>
      <c r="L10" t="s" s="70">
        <v>23</v>
      </c>
      <c r="M10" s="71">
        <f>$E$10</f>
        <v>8</v>
      </c>
      <c r="N10" s="72">
        <f>$F$10</f>
        <v>64</v>
      </c>
      <c r="O10" s="72">
        <f>$G$10</f>
        <v>0.512</v>
      </c>
      <c r="P10" s="47"/>
      <c r="Q10" s="48"/>
      <c r="R10" s="48"/>
      <c r="S10" s="48"/>
      <c r="T10" s="46"/>
      <c r="U10" s="73">
        <v>60</v>
      </c>
      <c r="V10" s="74">
        <v>1600</v>
      </c>
      <c r="W10" s="75"/>
      <c r="X10" s="76">
        <v>32.9</v>
      </c>
      <c r="Y10" s="77">
        <v>1600</v>
      </c>
      <c r="Z10" s="45"/>
      <c r="AA10" s="59"/>
    </row>
    <row r="11" ht="17" customHeight="1">
      <c r="A11" s="15"/>
      <c r="B11" s="81"/>
      <c r="C11" s="69"/>
      <c r="D11" t="s" s="70">
        <v>24</v>
      </c>
      <c r="E11" s="71"/>
      <c r="F11" s="72">
        <v>84</v>
      </c>
      <c r="G11" s="72">
        <f>$E$11*$F$11/1000</f>
        <v>0</v>
      </c>
      <c r="H11" s="45"/>
      <c r="I11" s="46"/>
      <c r="J11" s="81"/>
      <c r="K11" s="69"/>
      <c r="L11" t="s" s="70">
        <v>24</v>
      </c>
      <c r="M11" s="71">
        <f>$E$11</f>
        <v>0</v>
      </c>
      <c r="N11" s="72">
        <f>$F$11</f>
        <v>84</v>
      </c>
      <c r="O11" s="72">
        <f>$G$11</f>
        <v>0</v>
      </c>
      <c r="P11" s="47"/>
      <c r="Q11" s="48"/>
      <c r="R11" s="48"/>
      <c r="S11" s="48"/>
      <c r="T11" s="46"/>
      <c r="U11" s="73">
        <v>41.5</v>
      </c>
      <c r="V11" s="74">
        <v>1100</v>
      </c>
      <c r="W11" s="82"/>
      <c r="X11" s="76">
        <v>37.5</v>
      </c>
      <c r="Y11" s="77">
        <v>1600</v>
      </c>
      <c r="Z11" s="45"/>
      <c r="AA11" s="59"/>
    </row>
    <row r="12" ht="17.5" customHeight="1">
      <c r="A12" s="15"/>
      <c r="B12" s="68"/>
      <c r="C12" t="s" s="83">
        <v>25</v>
      </c>
      <c r="D12" s="84">
        <v>20</v>
      </c>
      <c r="E12" s="71">
        <f>$D$12*6</f>
        <v>120</v>
      </c>
      <c r="F12" s="72">
        <f t="shared" si="17" ref="F12:N12">$F$13</f>
        <v>42.2</v>
      </c>
      <c r="G12" s="72">
        <f>$E$12*$F$13/1000</f>
        <v>5.064</v>
      </c>
      <c r="H12" s="45"/>
      <c r="I12" s="85"/>
      <c r="J12" s="86"/>
      <c r="K12" t="s" s="87">
        <v>25</v>
      </c>
      <c r="L12" s="88">
        <v>10</v>
      </c>
      <c r="M12" s="89">
        <f>$L$12*6</f>
        <v>60</v>
      </c>
      <c r="N12" s="90">
        <f t="shared" si="17"/>
        <v>42.2</v>
      </c>
      <c r="O12" s="90">
        <f>$M$12*$F$13/1000</f>
        <v>2.532</v>
      </c>
      <c r="P12" s="47"/>
      <c r="Q12" s="48"/>
      <c r="R12" s="48"/>
      <c r="S12" s="48"/>
      <c r="T12" s="48"/>
      <c r="U12" s="36"/>
      <c r="V12" s="36"/>
      <c r="W12" s="91"/>
      <c r="X12" s="76">
        <v>37.5</v>
      </c>
      <c r="Y12" s="77">
        <v>1100</v>
      </c>
      <c r="Z12" s="45"/>
      <c r="AA12" s="59"/>
    </row>
    <row r="13" ht="18" customHeight="1">
      <c r="A13" s="15"/>
      <c r="B13" s="86"/>
      <c r="C13" t="s" s="87">
        <v>26</v>
      </c>
      <c r="D13" s="88">
        <v>0.8</v>
      </c>
      <c r="E13" s="89">
        <f>-($D$13*6)</f>
        <v>-4.800000000000001</v>
      </c>
      <c r="F13" s="90">
        <v>42.2</v>
      </c>
      <c r="G13" s="90">
        <f>$E$13*$F$13/1000</f>
        <v>-0.20256</v>
      </c>
      <c r="H13" s="45"/>
      <c r="I13" s="85"/>
      <c r="J13" s="92"/>
      <c r="K13" s="93"/>
      <c r="L13" t="s" s="94">
        <v>27</v>
      </c>
      <c r="M13" s="95">
        <f>SUM(M8:M12)</f>
        <v>1544.3</v>
      </c>
      <c r="N13" s="96">
        <f>($O$13/$M$13)*1000</f>
        <v>34.38062552612834</v>
      </c>
      <c r="O13" s="96">
        <f>SUM(O8:O12)</f>
        <v>53.09399999999999</v>
      </c>
      <c r="P13" s="47"/>
      <c r="Q13" s="30"/>
      <c r="R13" s="30"/>
      <c r="S13" s="38"/>
      <c r="T13" s="29"/>
      <c r="U13" s="29"/>
      <c r="V13" s="38"/>
      <c r="W13" s="38"/>
      <c r="X13" s="36"/>
      <c r="Y13" s="36"/>
      <c r="Z13" s="38"/>
      <c r="AA13" s="59"/>
    </row>
    <row r="14" ht="18" customHeight="1">
      <c r="A14" s="15"/>
      <c r="B14" s="92"/>
      <c r="C14" s="93"/>
      <c r="D14" t="s" s="94">
        <v>27</v>
      </c>
      <c r="E14" s="95">
        <f>SUM(E8:E13)</f>
        <v>1599.5</v>
      </c>
      <c r="F14" s="97">
        <f>($G$14/$E$14)*1000</f>
        <v>34.65047827446077</v>
      </c>
      <c r="G14" s="98">
        <f>SUM(G8:G13)</f>
        <v>55.42344</v>
      </c>
      <c r="H14" s="38"/>
      <c r="I14" s="99"/>
      <c r="J14" s="100"/>
      <c r="K14" s="101"/>
      <c r="L14" s="102"/>
      <c r="M14" s="102"/>
      <c r="N14" t="s" s="103">
        <v>28</v>
      </c>
      <c r="O14" s="104">
        <f>$N$13</f>
        <v>34.38062552612834</v>
      </c>
      <c r="P14" s="47"/>
      <c r="Q14" s="30"/>
      <c r="R14" s="30"/>
      <c r="S14" s="38"/>
      <c r="T14" s="29"/>
      <c r="U14" s="29"/>
      <c r="V14" s="38"/>
      <c r="W14" s="38"/>
      <c r="X14" s="38"/>
      <c r="Y14" s="38"/>
      <c r="Z14" s="38"/>
      <c r="AA14" s="59"/>
    </row>
    <row r="15" ht="17.5" customHeight="1">
      <c r="A15" s="15"/>
      <c r="B15" s="100"/>
      <c r="C15" s="101"/>
      <c r="D15" s="102"/>
      <c r="E15" s="102"/>
      <c r="F15" t="s" s="103">
        <v>28</v>
      </c>
      <c r="G15" s="104">
        <f>$F$14</f>
        <v>34.65047827446077</v>
      </c>
      <c r="H15" s="45"/>
      <c r="I15" s="38"/>
      <c r="J15" s="105"/>
      <c r="K15" s="105"/>
      <c r="L15" s="105"/>
      <c r="M15" s="105"/>
      <c r="N15" s="105"/>
      <c r="O15" s="106"/>
      <c r="P15" s="107"/>
      <c r="Q15" s="30"/>
      <c r="R15" s="30"/>
      <c r="S15" s="38"/>
      <c r="T15" s="29"/>
      <c r="U15" s="29"/>
      <c r="V15" s="38"/>
      <c r="W15" s="38"/>
      <c r="X15" s="38"/>
      <c r="Y15" s="38"/>
      <c r="Z15" s="38"/>
      <c r="AA15" s="59"/>
    </row>
    <row r="16" ht="17" customHeight="1">
      <c r="A16" s="32"/>
      <c r="B16" s="105"/>
      <c r="C16" s="105"/>
      <c r="D16" s="105"/>
      <c r="E16" s="105"/>
      <c r="F16" s="105"/>
      <c r="G16" s="105"/>
      <c r="H16" s="108"/>
      <c r="I16" s="109"/>
      <c r="J16" s="108"/>
      <c r="K16" s="108"/>
      <c r="L16" s="108"/>
      <c r="M16" s="108"/>
      <c r="N16" s="108"/>
      <c r="O16" s="110"/>
      <c r="P16" s="110"/>
      <c r="Q16" s="109"/>
      <c r="R16" s="109"/>
      <c r="S16" s="111"/>
      <c r="T16" s="112"/>
      <c r="U16" s="113"/>
      <c r="V16" s="108"/>
      <c r="W16" s="108"/>
      <c r="X16" s="108"/>
      <c r="Y16" s="108"/>
      <c r="Z16" s="108"/>
      <c r="AA16" s="114"/>
    </row>
    <row r="17" ht="17" customHeight="1">
      <c r="A17" s="32"/>
      <c r="B17" s="108"/>
      <c r="C17" s="108"/>
      <c r="D17" s="108"/>
      <c r="E17" s="108"/>
      <c r="F17" s="108"/>
      <c r="G17" s="108"/>
      <c r="H17" s="108"/>
      <c r="I17" s="109"/>
      <c r="J17" s="108"/>
      <c r="K17" s="108"/>
      <c r="L17" s="108"/>
      <c r="M17" s="108"/>
      <c r="N17" s="108"/>
      <c r="O17" s="108"/>
      <c r="P17" s="110"/>
      <c r="Q17" s="109"/>
      <c r="R17" s="109"/>
      <c r="S17" s="111"/>
      <c r="T17" s="112"/>
      <c r="U17" s="113"/>
      <c r="V17" s="108"/>
      <c r="W17" s="108"/>
      <c r="X17" s="108"/>
      <c r="Y17" s="108"/>
      <c r="Z17" s="108"/>
      <c r="AA17" s="114"/>
    </row>
    <row r="18" ht="17" customHeight="1">
      <c r="A18" s="32"/>
      <c r="B18" s="108"/>
      <c r="C18" s="108"/>
      <c r="D18" s="108"/>
      <c r="E18" s="108"/>
      <c r="F18" s="108"/>
      <c r="G18" s="108"/>
      <c r="H18" s="108"/>
      <c r="I18" s="109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13"/>
      <c r="U18" s="108"/>
      <c r="V18" s="108"/>
      <c r="W18" s="108"/>
      <c r="X18" s="108"/>
      <c r="Y18" s="108"/>
      <c r="Z18" s="108"/>
      <c r="AA18" s="31"/>
    </row>
    <row r="19" ht="17" customHeight="1">
      <c r="A19" s="32"/>
      <c r="B19" s="108"/>
      <c r="C19" s="108"/>
      <c r="D19" s="108"/>
      <c r="E19" s="108"/>
      <c r="F19" s="108"/>
      <c r="G19" s="108"/>
      <c r="H19" s="108"/>
      <c r="I19" s="109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30"/>
      <c r="U19" s="113"/>
      <c r="V19" s="108"/>
      <c r="W19" s="108"/>
      <c r="X19" s="108"/>
      <c r="Y19" s="108"/>
      <c r="Z19" s="108"/>
      <c r="AA19" s="114"/>
    </row>
    <row r="20" ht="17" customHeight="1">
      <c r="A20" s="32"/>
      <c r="B20" s="108"/>
      <c r="C20" s="108"/>
      <c r="D20" s="108"/>
      <c r="E20" s="108"/>
      <c r="F20" s="108"/>
      <c r="G20" s="108"/>
      <c r="H20" s="108"/>
      <c r="I20" s="109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30"/>
      <c r="U20" s="113"/>
      <c r="V20" s="108"/>
      <c r="W20" s="108"/>
      <c r="X20" s="108"/>
      <c r="Y20" s="108"/>
      <c r="Z20" s="108"/>
      <c r="AA20" s="114"/>
    </row>
    <row r="21" ht="17" customHeight="1">
      <c r="A21" s="32"/>
      <c r="B21" s="108"/>
      <c r="C21" s="108"/>
      <c r="D21" s="108"/>
      <c r="E21" s="108"/>
      <c r="F21" s="108"/>
      <c r="G21" s="108"/>
      <c r="H21" s="108"/>
      <c r="I21" s="109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30"/>
      <c r="U21" s="113"/>
      <c r="V21" s="30"/>
      <c r="W21" s="30"/>
      <c r="X21" s="30"/>
      <c r="Y21" s="30"/>
      <c r="Z21" s="30"/>
      <c r="AA21" s="31"/>
    </row>
    <row r="22" ht="17" customHeight="1">
      <c r="A22" s="3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30"/>
      <c r="U22" s="108"/>
      <c r="V22" s="113"/>
      <c r="W22" s="113"/>
      <c r="X22" s="30"/>
      <c r="Y22" s="30"/>
      <c r="Z22" s="30"/>
      <c r="AA22" s="31"/>
    </row>
    <row r="23" ht="17" customHeight="1">
      <c r="A23" s="3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30"/>
      <c r="U23" s="113"/>
      <c r="V23" s="30"/>
      <c r="W23" s="30"/>
      <c r="X23" s="30"/>
      <c r="Y23" s="30"/>
      <c r="Z23" s="30"/>
      <c r="AA23" s="31"/>
    </row>
    <row r="24" ht="17" customHeight="1">
      <c r="A24" s="32"/>
      <c r="B24" s="108"/>
      <c r="C24" s="108"/>
      <c r="D24" s="108"/>
      <c r="E24" s="108"/>
      <c r="F24" s="108"/>
      <c r="G24" s="108"/>
      <c r="H24" s="108"/>
      <c r="I24" s="108"/>
      <c r="J24" s="109"/>
      <c r="K24" s="109"/>
      <c r="L24" s="109"/>
      <c r="M24" s="109"/>
      <c r="N24" s="109"/>
      <c r="O24" s="108"/>
      <c r="P24" s="108"/>
      <c r="Q24" s="108"/>
      <c r="R24" s="108"/>
      <c r="S24" s="108"/>
      <c r="T24" s="30"/>
      <c r="U24" s="113"/>
      <c r="V24" s="30"/>
      <c r="W24" s="30"/>
      <c r="X24" s="30"/>
      <c r="Y24" s="30"/>
      <c r="Z24" s="30"/>
      <c r="AA24" s="31"/>
    </row>
    <row r="25" ht="17" customHeight="1">
      <c r="A25" s="115"/>
      <c r="B25" s="116"/>
      <c r="C25" s="116"/>
      <c r="D25" s="116"/>
      <c r="E25" s="116"/>
      <c r="F25" s="116"/>
      <c r="G25" s="116"/>
      <c r="H25" s="116"/>
      <c r="I25" s="116"/>
      <c r="J25" s="117"/>
      <c r="K25" s="117"/>
      <c r="L25" s="117"/>
      <c r="M25" s="117"/>
      <c r="N25" s="117"/>
      <c r="O25" s="118"/>
      <c r="P25" s="116"/>
      <c r="Q25" s="116"/>
      <c r="R25" s="116"/>
      <c r="S25" s="116"/>
      <c r="T25" s="118"/>
      <c r="U25" s="119"/>
      <c r="V25" s="118"/>
      <c r="W25" s="118"/>
      <c r="X25" s="118"/>
      <c r="Y25" s="118"/>
      <c r="Z25" s="118"/>
      <c r="AA25" s="120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&amp;L&amp;"Arial,Bold"&amp;10&amp;K000000N2642J Weight 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AA12"/>
  <sheetViews>
    <sheetView workbookViewId="0" showGridLines="0" defaultGridColor="1"/>
  </sheetViews>
  <sheetFormatPr defaultColWidth="6.625" defaultRowHeight="12.75" customHeight="1" outlineLevelRow="0" outlineLevelCol="0"/>
  <cols>
    <col min="1" max="1" width="6.625" style="121" customWidth="1"/>
    <col min="2" max="2" width="6.625" style="121" customWidth="1"/>
    <col min="3" max="3" width="6.625" style="121" customWidth="1"/>
    <col min="4" max="4" width="6.625" style="121" customWidth="1"/>
    <col min="5" max="5" width="6.625" style="121" customWidth="1"/>
    <col min="6" max="6" width="6.625" style="121" customWidth="1"/>
    <col min="7" max="7" width="6.625" style="121" customWidth="1"/>
    <col min="8" max="8" width="6.625" style="121" customWidth="1"/>
    <col min="9" max="9" width="6.625" style="121" customWidth="1"/>
    <col min="10" max="10" width="6.625" style="121" customWidth="1"/>
    <col min="11" max="11" width="6.625" style="121" customWidth="1"/>
    <col min="12" max="12" width="6.625" style="121" customWidth="1"/>
    <col min="13" max="13" width="6.625" style="121" customWidth="1"/>
    <col min="14" max="14" width="6.625" style="121" customWidth="1"/>
    <col min="15" max="15" width="6.625" style="121" customWidth="1"/>
    <col min="16" max="16" width="6.625" style="121" customWidth="1"/>
    <col min="17" max="17" width="6.625" style="121" customWidth="1"/>
    <col min="18" max="18" width="6.625" style="121" customWidth="1"/>
    <col min="19" max="19" width="6.625" style="121" customWidth="1"/>
    <col min="20" max="20" width="6.625" style="121" customWidth="1"/>
    <col min="21" max="21" width="6.625" style="121" customWidth="1"/>
    <col min="22" max="22" width="6.625" style="121" customWidth="1"/>
    <col min="23" max="23" width="6.625" style="121" customWidth="1"/>
    <col min="24" max="24" width="6.625" style="121" customWidth="1"/>
    <col min="25" max="25" width="6.625" style="121" customWidth="1"/>
    <col min="26" max="26" width="6.625" style="121" customWidth="1"/>
    <col min="27" max="27" width="6.625" style="121" customWidth="1"/>
    <col min="28" max="256" width="6.625" style="121" customWidth="1"/>
  </cols>
  <sheetData>
    <row r="1" ht="17" customHeight="1">
      <c r="A1" s="12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</row>
    <row r="2" ht="17" customHeight="1">
      <c r="A2" s="3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</row>
    <row r="3" ht="17" customHeight="1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</row>
    <row r="4" ht="17" customHeight="1">
      <c r="A4" s="3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t="s" s="123">
        <v>30</v>
      </c>
      <c r="Z4" t="s" s="123">
        <v>14</v>
      </c>
      <c r="AA4" t="s" s="124">
        <v>12</v>
      </c>
    </row>
    <row r="5" ht="17" customHeight="1">
      <c r="A5" s="32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t="s" s="123">
        <v>31</v>
      </c>
      <c r="Z5" s="123">
        <v>0</v>
      </c>
      <c r="AA5" s="124">
        <v>0</v>
      </c>
    </row>
    <row r="6" ht="17" customHeight="1">
      <c r="A6" s="32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123">
        <v>15.5</v>
      </c>
      <c r="AA6" s="124">
        <v>400</v>
      </c>
    </row>
    <row r="7" ht="17" customHeight="1">
      <c r="A7" s="3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t="s" s="123">
        <v>32</v>
      </c>
      <c r="Z7" s="123">
        <v>0</v>
      </c>
      <c r="AA7" s="124">
        <v>0</v>
      </c>
    </row>
    <row r="8" ht="17" customHeight="1">
      <c r="A8" s="32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123">
        <v>5.7</v>
      </c>
      <c r="AA8" s="124">
        <v>135</v>
      </c>
    </row>
    <row r="9" ht="17" customHeight="1">
      <c r="A9" s="32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t="s" s="123">
        <v>33</v>
      </c>
      <c r="Z9" s="123">
        <v>0</v>
      </c>
      <c r="AA9" s="124">
        <v>0</v>
      </c>
    </row>
    <row r="10" ht="17" customHeight="1">
      <c r="A10" s="32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23">
        <v>7.7</v>
      </c>
      <c r="AA10" s="124">
        <v>120</v>
      </c>
    </row>
    <row r="11" ht="17" customHeight="1">
      <c r="A11" s="32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t="s" s="123">
        <v>34</v>
      </c>
      <c r="Z11" s="123">
        <v>0</v>
      </c>
      <c r="AA11" s="124">
        <v>0</v>
      </c>
    </row>
    <row r="12" ht="17" customHeight="1">
      <c r="A12" s="115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25">
        <v>3.4</v>
      </c>
      <c r="AA12" s="126">
        <v>40</v>
      </c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&amp;R&amp;"Arial,Bold"&amp;10&amp;K000000Cessna 150 Loading Graph	Printed: 9/27/15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